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nry_dhf\Documents\5. Henry\økohaven\Økonomi\"/>
    </mc:Choice>
  </mc:AlternateContent>
  <bookViews>
    <workbookView xWindow="0" yWindow="0" windowWidth="28800" windowHeight="11700"/>
  </bookViews>
  <sheets>
    <sheet name="Resultat" sheetId="1" r:id="rId1"/>
    <sheet name="Balanc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C19" i="2"/>
  <c r="C23" i="2"/>
  <c r="B23" i="2"/>
  <c r="B14" i="2"/>
  <c r="C14" i="2"/>
  <c r="D38" i="1"/>
  <c r="B38" i="1"/>
  <c r="C28" i="1"/>
  <c r="C26" i="1"/>
  <c r="C22" i="1"/>
  <c r="D19" i="1"/>
  <c r="D41" i="1" s="1"/>
  <c r="C19" i="1"/>
  <c r="B19" i="1"/>
  <c r="B41" i="1" s="1"/>
  <c r="C25" i="2" l="1"/>
  <c r="B25" i="2"/>
  <c r="C38" i="1"/>
  <c r="C41" i="1" s="1"/>
</calcChain>
</file>

<file path=xl/sharedStrings.xml><?xml version="1.0" encoding="utf-8"?>
<sst xmlns="http://schemas.openxmlformats.org/spreadsheetml/2006/main" count="58" uniqueCount="57">
  <si>
    <t>Tekst</t>
  </si>
  <si>
    <t>Budget 2016</t>
  </si>
  <si>
    <t>Regnskab 2016</t>
  </si>
  <si>
    <t>Budget 2017</t>
  </si>
  <si>
    <t xml:space="preserve">Indtægter  </t>
  </si>
  <si>
    <t>Salg af varer og ydelser</t>
  </si>
  <si>
    <t xml:space="preserve">Salg af konsulenttimer </t>
  </si>
  <si>
    <t>Udleje af væksthus</t>
  </si>
  <si>
    <t>Rundvisning, kurser, standleje af oplys art.</t>
  </si>
  <si>
    <t>Salg af planter og frø</t>
  </si>
  <si>
    <t>Standleje m/moms</t>
  </si>
  <si>
    <t>Støtte Odder Kommune</t>
  </si>
  <si>
    <t>Offentlig støtte i øvrigt</t>
  </si>
  <si>
    <t>Entreindtægter</t>
  </si>
  <si>
    <t>Medlemsskaber</t>
  </si>
  <si>
    <t>Støtte privat personer</t>
  </si>
  <si>
    <t>virksomhedssponsorater, fonde og foreninger</t>
  </si>
  <si>
    <t>Indtægter benyttelse af jordarealer</t>
  </si>
  <si>
    <t>Kassediferencer</t>
  </si>
  <si>
    <t>I alt indtægter</t>
  </si>
  <si>
    <t>Udgifter</t>
  </si>
  <si>
    <t>Café og butik</t>
  </si>
  <si>
    <t>Besøgshaven, arrangementer, honorarer u/moms</t>
  </si>
  <si>
    <t xml:space="preserve">Dyr og mark </t>
  </si>
  <si>
    <t>Planteproduktion</t>
  </si>
  <si>
    <t>Vedligehold og småanskaffelser bygninger</t>
  </si>
  <si>
    <t xml:space="preserve">Lønninger </t>
  </si>
  <si>
    <t xml:space="preserve">Andre personale udgifter </t>
  </si>
  <si>
    <t>Markedsføring</t>
  </si>
  <si>
    <t>Trailer, brændstof m.m.</t>
  </si>
  <si>
    <t>Lokale omkostninger (el, vand, varme, renovation)</t>
  </si>
  <si>
    <t>Adm. (It, telefon, forsikringer, gebyrer)</t>
  </si>
  <si>
    <t>Leje / leasing af driftsmidler</t>
  </si>
  <si>
    <t>Varelagerregulering</t>
  </si>
  <si>
    <t xml:space="preserve">Renteudgifter </t>
  </si>
  <si>
    <t>Investeringer - anskaffelser</t>
  </si>
  <si>
    <t xml:space="preserve">I alt udgifter </t>
  </si>
  <si>
    <t>Afskrivninger</t>
  </si>
  <si>
    <t>Årets resultat</t>
  </si>
  <si>
    <t>Aktiver</t>
  </si>
  <si>
    <t>Egenkapital ved årets begyndelse</t>
  </si>
  <si>
    <t xml:space="preserve">Egenkapital  </t>
  </si>
  <si>
    <t xml:space="preserve">Grunde og bygninger </t>
  </si>
  <si>
    <t>Andre anlæg og inventar</t>
  </si>
  <si>
    <t>Varelager og besætning</t>
  </si>
  <si>
    <t>Moms</t>
  </si>
  <si>
    <t>Andre tilgodehavender</t>
  </si>
  <si>
    <t xml:space="preserve">Periodeafgrænsningsposter </t>
  </si>
  <si>
    <t xml:space="preserve">Likvide beholdninger </t>
  </si>
  <si>
    <t>Passiver</t>
  </si>
  <si>
    <t>Langfristet gæld</t>
  </si>
  <si>
    <t>Kortfristet gæld</t>
  </si>
  <si>
    <t xml:space="preserve">Gæld i alt </t>
  </si>
  <si>
    <t xml:space="preserve">Passiver i alt </t>
  </si>
  <si>
    <t xml:space="preserve">Aktiver i alt </t>
  </si>
  <si>
    <t>Balance pr. 31.12.2016 Økologiens Have</t>
  </si>
  <si>
    <t>Resultat for perioden 1.1.2016 - 31.12.2016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</si>
</sst>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2" fillId="0" borderId="3" xfId="0" applyFont="1" applyFill="1" applyBorder="1" applyAlignment="1">
      <alignment wrapText="1"/>
    </xf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0" borderId="3" xfId="0" applyBorder="1" applyAlignment="1">
      <alignment wrapText="1"/>
    </xf>
    <xf numFmtId="165" fontId="0" fillId="0" borderId="3" xfId="1" applyNumberFormat="1" applyFont="1" applyBorder="1"/>
    <xf numFmtId="165" fontId="0" fillId="0" borderId="3" xfId="1" applyNumberFormat="1" applyFont="1" applyFill="1" applyBorder="1"/>
    <xf numFmtId="0" fontId="2" fillId="3" borderId="1" xfId="0" applyFont="1" applyFill="1" applyBorder="1" applyAlignment="1">
      <alignment wrapText="1"/>
    </xf>
    <xf numFmtId="165" fontId="2" fillId="3" borderId="1" xfId="1" applyNumberFormat="1" applyFont="1" applyFill="1" applyBorder="1"/>
    <xf numFmtId="0" fontId="2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165" fontId="0" fillId="0" borderId="6" xfId="1" applyNumberFormat="1" applyFont="1" applyBorder="1"/>
    <xf numFmtId="165" fontId="0" fillId="0" borderId="5" xfId="1" applyNumberFormat="1" applyFont="1" applyFill="1" applyBorder="1"/>
    <xf numFmtId="0" fontId="2" fillId="2" borderId="7" xfId="0" applyFont="1" applyFill="1" applyBorder="1" applyAlignment="1">
      <alignment wrapText="1"/>
    </xf>
    <xf numFmtId="165" fontId="2" fillId="2" borderId="7" xfId="1" applyNumberFormat="1" applyFont="1" applyFill="1" applyBorder="1"/>
    <xf numFmtId="0" fontId="4" fillId="0" borderId="0" xfId="0" applyFont="1"/>
    <xf numFmtId="0" fontId="3" fillId="3" borderId="2" xfId="0" applyFont="1" applyFill="1" applyBorder="1"/>
    <xf numFmtId="165" fontId="0" fillId="0" borderId="2" xfId="1" applyNumberFormat="1" applyFont="1" applyBorder="1"/>
    <xf numFmtId="165" fontId="2" fillId="3" borderId="2" xfId="1" applyNumberFormat="1" applyFont="1" applyFill="1" applyBorder="1"/>
    <xf numFmtId="0" fontId="2" fillId="3" borderId="2" xfId="0" applyFont="1" applyFill="1" applyBorder="1"/>
    <xf numFmtId="0" fontId="2" fillId="3" borderId="7" xfId="0" applyFont="1" applyFill="1" applyBorder="1"/>
    <xf numFmtId="165" fontId="0" fillId="3" borderId="7" xfId="1" applyNumberFormat="1" applyFont="1" applyFill="1" applyBorder="1"/>
    <xf numFmtId="0" fontId="2" fillId="0" borderId="6" xfId="0" applyFont="1" applyBorder="1"/>
    <xf numFmtId="165" fontId="2" fillId="0" borderId="6" xfId="1" applyNumberFormat="1" applyFont="1" applyBorder="1"/>
    <xf numFmtId="0" fontId="0" fillId="4" borderId="2" xfId="0" applyFill="1" applyBorder="1"/>
    <xf numFmtId="0" fontId="2" fillId="4" borderId="2" xfId="0" applyFont="1" applyFill="1" applyBorder="1" applyAlignment="1">
      <alignment horizontal="center"/>
    </xf>
    <xf numFmtId="165" fontId="0" fillId="0" borderId="5" xfId="1" applyNumberFormat="1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activeCell="F1" sqref="F1"/>
    </sheetView>
  </sheetViews>
  <sheetFormatPr defaultRowHeight="14.5" x14ac:dyDescent="0.35"/>
  <cols>
    <col min="1" max="1" width="41.26953125" style="1" customWidth="1"/>
    <col min="2" max="2" width="14.1796875" customWidth="1"/>
    <col min="3" max="3" width="15.7265625" customWidth="1"/>
    <col min="4" max="4" width="13.26953125" customWidth="1"/>
  </cols>
  <sheetData>
    <row r="1" spans="1:4" ht="26" x14ac:dyDescent="0.6">
      <c r="A1" s="31" t="s">
        <v>56</v>
      </c>
      <c r="B1" s="31"/>
      <c r="C1" s="31"/>
      <c r="D1" s="31"/>
    </row>
    <row r="3" spans="1:4" ht="15.5" x14ac:dyDescent="0.35">
      <c r="A3" s="2" t="s">
        <v>0</v>
      </c>
      <c r="B3" s="3" t="s">
        <v>1</v>
      </c>
      <c r="C3" s="3" t="s">
        <v>2</v>
      </c>
      <c r="D3" s="3" t="s">
        <v>3</v>
      </c>
    </row>
    <row r="4" spans="1:4" x14ac:dyDescent="0.35">
      <c r="A4" s="4" t="s">
        <v>4</v>
      </c>
      <c r="B4" s="5"/>
      <c r="C4" s="5"/>
      <c r="D4" s="6"/>
    </row>
    <row r="5" spans="1:4" x14ac:dyDescent="0.35">
      <c r="A5" s="8" t="s">
        <v>5</v>
      </c>
      <c r="B5" s="9">
        <v>515000</v>
      </c>
      <c r="C5" s="9">
        <v>379310.25</v>
      </c>
      <c r="D5" s="10">
        <v>450000</v>
      </c>
    </row>
    <row r="6" spans="1:4" x14ac:dyDescent="0.35">
      <c r="A6" s="8" t="s">
        <v>6</v>
      </c>
      <c r="B6" s="9">
        <v>60000</v>
      </c>
      <c r="C6" s="10">
        <v>1800</v>
      </c>
      <c r="D6" s="10">
        <v>5000</v>
      </c>
    </row>
    <row r="7" spans="1:4" x14ac:dyDescent="0.35">
      <c r="A7" s="8" t="s">
        <v>7</v>
      </c>
      <c r="B7" s="9">
        <v>25000</v>
      </c>
      <c r="C7" s="10">
        <v>79258</v>
      </c>
      <c r="D7" s="10">
        <v>55000</v>
      </c>
    </row>
    <row r="8" spans="1:4" x14ac:dyDescent="0.35">
      <c r="A8" s="8" t="s">
        <v>8</v>
      </c>
      <c r="B8" s="9">
        <v>30000</v>
      </c>
      <c r="C8" s="10">
        <v>12440</v>
      </c>
      <c r="D8" s="10">
        <v>30000</v>
      </c>
    </row>
    <row r="9" spans="1:4" x14ac:dyDescent="0.35">
      <c r="A9" s="8" t="s">
        <v>9</v>
      </c>
      <c r="B9" s="9">
        <v>140000</v>
      </c>
      <c r="C9" s="10">
        <v>134038</v>
      </c>
      <c r="D9" s="10">
        <v>150000</v>
      </c>
    </row>
    <row r="10" spans="1:4" x14ac:dyDescent="0.35">
      <c r="A10" s="8" t="s">
        <v>10</v>
      </c>
      <c r="B10" s="9">
        <v>20000</v>
      </c>
      <c r="C10" s="10">
        <v>14146</v>
      </c>
      <c r="D10" s="10">
        <v>15000</v>
      </c>
    </row>
    <row r="11" spans="1:4" x14ac:dyDescent="0.35">
      <c r="A11" s="8" t="s">
        <v>11</v>
      </c>
      <c r="B11" s="9">
        <v>360000</v>
      </c>
      <c r="C11" s="10">
        <v>375800</v>
      </c>
      <c r="D11" s="10">
        <v>310000</v>
      </c>
    </row>
    <row r="12" spans="1:4" x14ac:dyDescent="0.35">
      <c r="A12" s="8" t="s">
        <v>12</v>
      </c>
      <c r="B12" s="9">
        <v>23000</v>
      </c>
      <c r="C12" s="10">
        <v>10589</v>
      </c>
      <c r="D12" s="10">
        <v>0</v>
      </c>
    </row>
    <row r="13" spans="1:4" x14ac:dyDescent="0.35">
      <c r="A13" s="8" t="s">
        <v>13</v>
      </c>
      <c r="B13" s="9">
        <v>220000</v>
      </c>
      <c r="C13" s="10">
        <v>167372</v>
      </c>
      <c r="D13" s="10">
        <v>220000</v>
      </c>
    </row>
    <row r="14" spans="1:4" x14ac:dyDescent="0.35">
      <c r="A14" s="8" t="s">
        <v>14</v>
      </c>
      <c r="B14" s="9">
        <v>40000</v>
      </c>
      <c r="C14" s="10">
        <v>36352</v>
      </c>
      <c r="D14" s="10">
        <v>40000</v>
      </c>
    </row>
    <row r="15" spans="1:4" x14ac:dyDescent="0.35">
      <c r="A15" s="8" t="s">
        <v>15</v>
      </c>
      <c r="B15" s="9">
        <v>2000</v>
      </c>
      <c r="C15" s="10">
        <v>12400</v>
      </c>
      <c r="D15" s="10">
        <v>10000</v>
      </c>
    </row>
    <row r="16" spans="1:4" x14ac:dyDescent="0.35">
      <c r="A16" s="8" t="s">
        <v>16</v>
      </c>
      <c r="B16" s="9">
        <v>25000</v>
      </c>
      <c r="C16" s="10">
        <v>800</v>
      </c>
      <c r="D16" s="10">
        <v>12000</v>
      </c>
    </row>
    <row r="17" spans="1:4" x14ac:dyDescent="0.35">
      <c r="A17" s="8" t="s">
        <v>17</v>
      </c>
      <c r="B17" s="9">
        <v>3000</v>
      </c>
      <c r="C17" s="10">
        <v>0</v>
      </c>
      <c r="D17" s="10">
        <v>0</v>
      </c>
    </row>
    <row r="18" spans="1:4" x14ac:dyDescent="0.35">
      <c r="A18" s="8" t="s">
        <v>18</v>
      </c>
      <c r="B18" s="9"/>
      <c r="C18" s="10">
        <v>-5978</v>
      </c>
      <c r="D18" s="9"/>
    </row>
    <row r="19" spans="1:4" x14ac:dyDescent="0.35">
      <c r="A19" s="11" t="s">
        <v>19</v>
      </c>
      <c r="B19" s="12">
        <f>SUM(B5:B18)</f>
        <v>1463000</v>
      </c>
      <c r="C19" s="12">
        <f>SUM(C5:C18)</f>
        <v>1218327.25</v>
      </c>
      <c r="D19" s="12">
        <f>SUM(D5:D18)</f>
        <v>1297000</v>
      </c>
    </row>
    <row r="20" spans="1:4" x14ac:dyDescent="0.35">
      <c r="A20" s="8"/>
      <c r="B20" s="9"/>
      <c r="C20" s="9"/>
      <c r="D20" s="9"/>
    </row>
    <row r="21" spans="1:4" x14ac:dyDescent="0.35">
      <c r="A21" s="13" t="s">
        <v>20</v>
      </c>
      <c r="B21" s="9"/>
      <c r="C21" s="9"/>
      <c r="D21" s="9"/>
    </row>
    <row r="22" spans="1:4" x14ac:dyDescent="0.35">
      <c r="A22" s="8" t="s">
        <v>21</v>
      </c>
      <c r="B22" s="10">
        <v>230000</v>
      </c>
      <c r="C22" s="10">
        <f>348863.32+3887+355.55</f>
        <v>353105.87</v>
      </c>
      <c r="D22" s="10">
        <v>225000</v>
      </c>
    </row>
    <row r="23" spans="1:4" ht="29" x14ac:dyDescent="0.35">
      <c r="A23" s="8" t="s">
        <v>22</v>
      </c>
      <c r="B23" s="10">
        <v>100000</v>
      </c>
      <c r="C23" s="10">
        <v>53602</v>
      </c>
      <c r="D23" s="10">
        <v>70000</v>
      </c>
    </row>
    <row r="24" spans="1:4" x14ac:dyDescent="0.35">
      <c r="A24" s="8" t="s">
        <v>23</v>
      </c>
      <c r="B24" s="10">
        <v>50000</v>
      </c>
      <c r="C24" s="10">
        <v>59365</v>
      </c>
      <c r="D24" s="10">
        <v>55000</v>
      </c>
    </row>
    <row r="25" spans="1:4" x14ac:dyDescent="0.35">
      <c r="A25" s="8" t="s">
        <v>24</v>
      </c>
      <c r="B25" s="10">
        <v>30000</v>
      </c>
      <c r="C25" s="10">
        <v>8405</v>
      </c>
      <c r="D25" s="10">
        <v>30000</v>
      </c>
    </row>
    <row r="26" spans="1:4" x14ac:dyDescent="0.35">
      <c r="A26" s="8" t="s">
        <v>25</v>
      </c>
      <c r="B26" s="10">
        <v>75000</v>
      </c>
      <c r="C26" s="10">
        <f>20381.56+14431.74</f>
        <v>34813.300000000003</v>
      </c>
      <c r="D26" s="10">
        <v>50000</v>
      </c>
    </row>
    <row r="27" spans="1:4" x14ac:dyDescent="0.35">
      <c r="A27" s="8"/>
      <c r="B27" s="10"/>
      <c r="C27" s="10"/>
      <c r="D27" s="9"/>
    </row>
    <row r="28" spans="1:4" x14ac:dyDescent="0.35">
      <c r="A28" s="8" t="s">
        <v>26</v>
      </c>
      <c r="B28" s="10">
        <v>550000</v>
      </c>
      <c r="C28" s="10">
        <f>424530.34+5300.21+5467.11+3618.29+3117.83+2511.35+14864.5</f>
        <v>459409.63</v>
      </c>
      <c r="D28" s="9">
        <v>500000</v>
      </c>
    </row>
    <row r="29" spans="1:4" x14ac:dyDescent="0.35">
      <c r="A29" s="8" t="s">
        <v>27</v>
      </c>
      <c r="B29" s="10">
        <v>10000</v>
      </c>
      <c r="C29" s="10">
        <v>12134.03</v>
      </c>
      <c r="D29" s="10">
        <v>10000</v>
      </c>
    </row>
    <row r="30" spans="1:4" x14ac:dyDescent="0.35">
      <c r="A30" s="8" t="s">
        <v>28</v>
      </c>
      <c r="B30" s="10">
        <v>50000</v>
      </c>
      <c r="C30" s="10">
        <v>35733.949999999997</v>
      </c>
      <c r="D30" s="10">
        <v>30000</v>
      </c>
    </row>
    <row r="31" spans="1:4" x14ac:dyDescent="0.35">
      <c r="A31" s="8" t="s">
        <v>29</v>
      </c>
      <c r="B31" s="10">
        <v>20000</v>
      </c>
      <c r="C31" s="10">
        <v>20716</v>
      </c>
      <c r="D31" s="10">
        <v>21000</v>
      </c>
    </row>
    <row r="32" spans="1:4" ht="29" x14ac:dyDescent="0.35">
      <c r="A32" s="8" t="s">
        <v>30</v>
      </c>
      <c r="B32" s="10">
        <v>35000</v>
      </c>
      <c r="C32" s="10">
        <v>30268</v>
      </c>
      <c r="D32" s="10">
        <v>35000</v>
      </c>
    </row>
    <row r="33" spans="1:4" x14ac:dyDescent="0.35">
      <c r="A33" s="8" t="s">
        <v>31</v>
      </c>
      <c r="B33" s="10">
        <v>130000</v>
      </c>
      <c r="C33" s="10">
        <v>115111</v>
      </c>
      <c r="D33" s="10">
        <v>100000</v>
      </c>
    </row>
    <row r="34" spans="1:4" x14ac:dyDescent="0.35">
      <c r="A34" s="8" t="s">
        <v>32</v>
      </c>
      <c r="B34" s="10">
        <v>35000</v>
      </c>
      <c r="C34" s="10">
        <v>19201</v>
      </c>
      <c r="D34" s="10">
        <v>30000</v>
      </c>
    </row>
    <row r="35" spans="1:4" x14ac:dyDescent="0.35">
      <c r="A35" s="8" t="s">
        <v>33</v>
      </c>
      <c r="B35" s="10"/>
      <c r="C35" s="10">
        <v>3213</v>
      </c>
      <c r="D35" s="9"/>
    </row>
    <row r="36" spans="1:4" x14ac:dyDescent="0.35">
      <c r="A36" s="8" t="s">
        <v>34</v>
      </c>
      <c r="B36" s="10">
        <v>32000</v>
      </c>
      <c r="C36" s="10">
        <v>31664.799999999999</v>
      </c>
      <c r="D36" s="9">
        <v>30000</v>
      </c>
    </row>
    <row r="37" spans="1:4" x14ac:dyDescent="0.35">
      <c r="A37" s="8" t="s">
        <v>35</v>
      </c>
      <c r="B37" s="10">
        <v>20000</v>
      </c>
      <c r="C37" s="9">
        <v>0</v>
      </c>
      <c r="D37" s="30">
        <v>20000</v>
      </c>
    </row>
    <row r="38" spans="1:4" x14ac:dyDescent="0.35">
      <c r="A38" s="11" t="s">
        <v>36</v>
      </c>
      <c r="B38" s="12">
        <f>SUM(B22:B37)</f>
        <v>1367000</v>
      </c>
      <c r="C38" s="12">
        <f>SUM(C22:C37)</f>
        <v>1236742.58</v>
      </c>
      <c r="D38" s="12">
        <f>SUM(D22:D37)</f>
        <v>1206000</v>
      </c>
    </row>
    <row r="39" spans="1:4" x14ac:dyDescent="0.35">
      <c r="A39" s="8" t="s">
        <v>37</v>
      </c>
      <c r="B39" s="9">
        <v>60000</v>
      </c>
      <c r="C39" s="9">
        <v>63492</v>
      </c>
      <c r="D39" s="10">
        <v>60000</v>
      </c>
    </row>
    <row r="40" spans="1:4" x14ac:dyDescent="0.35">
      <c r="A40" s="14"/>
      <c r="B40" s="15"/>
      <c r="C40" s="15"/>
      <c r="D40" s="16"/>
    </row>
    <row r="41" spans="1:4" ht="15" thickBot="1" x14ac:dyDescent="0.4">
      <c r="A41" s="17" t="s">
        <v>38</v>
      </c>
      <c r="B41" s="18">
        <f>B19-B38-B39</f>
        <v>36000</v>
      </c>
      <c r="C41" s="18">
        <f t="shared" ref="C41:D41" si="0">C19-C38-C39</f>
        <v>-81907.330000000075</v>
      </c>
      <c r="D41" s="18">
        <f t="shared" si="0"/>
        <v>31000</v>
      </c>
    </row>
    <row r="42" spans="1:4" ht="15" thickTop="1" x14ac:dyDescent="0.35"/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6"/>
  <sheetViews>
    <sheetView workbookViewId="0">
      <selection activeCell="E4" sqref="E4"/>
    </sheetView>
  </sheetViews>
  <sheetFormatPr defaultRowHeight="14.5" x14ac:dyDescent="0.35"/>
  <cols>
    <col min="1" max="1" width="31.26953125" customWidth="1"/>
    <col min="2" max="3" width="11" bestFit="1" customWidth="1"/>
  </cols>
  <sheetData>
    <row r="3" spans="1:3" ht="21" x14ac:dyDescent="0.5">
      <c r="A3" s="32" t="s">
        <v>55</v>
      </c>
      <c r="B3" s="32"/>
      <c r="C3" s="32"/>
    </row>
    <row r="4" spans="1:3" ht="18.5" x14ac:dyDescent="0.45">
      <c r="A4" s="19"/>
    </row>
    <row r="5" spans="1:3" x14ac:dyDescent="0.35">
      <c r="A5" s="28"/>
      <c r="B5" s="29">
        <v>2015</v>
      </c>
      <c r="C5" s="29">
        <v>2016</v>
      </c>
    </row>
    <row r="6" spans="1:3" ht="15.5" x14ac:dyDescent="0.35">
      <c r="A6" s="20" t="s">
        <v>39</v>
      </c>
      <c r="B6" s="20"/>
      <c r="C6" s="20"/>
    </row>
    <row r="7" spans="1:3" x14ac:dyDescent="0.35">
      <c r="A7" s="7" t="s">
        <v>42</v>
      </c>
      <c r="B7" s="21">
        <v>220800</v>
      </c>
      <c r="C7" s="21">
        <v>211200</v>
      </c>
    </row>
    <row r="8" spans="1:3" x14ac:dyDescent="0.35">
      <c r="A8" s="7" t="s">
        <v>43</v>
      </c>
      <c r="B8" s="21">
        <v>164029</v>
      </c>
      <c r="C8" s="21">
        <v>129937</v>
      </c>
    </row>
    <row r="9" spans="1:3" x14ac:dyDescent="0.35">
      <c r="A9" s="7" t="s">
        <v>44</v>
      </c>
      <c r="B9" s="21">
        <v>76763</v>
      </c>
      <c r="C9" s="21">
        <v>73550</v>
      </c>
    </row>
    <row r="10" spans="1:3" x14ac:dyDescent="0.35">
      <c r="A10" s="7" t="s">
        <v>45</v>
      </c>
      <c r="B10" s="21">
        <v>13035</v>
      </c>
      <c r="C10" s="21">
        <v>11708</v>
      </c>
    </row>
    <row r="11" spans="1:3" x14ac:dyDescent="0.35">
      <c r="A11" s="7" t="s">
        <v>46</v>
      </c>
      <c r="B11" s="21">
        <v>18770</v>
      </c>
      <c r="C11" s="21">
        <v>9349</v>
      </c>
    </row>
    <row r="12" spans="1:3" x14ac:dyDescent="0.35">
      <c r="A12" s="7" t="s">
        <v>47</v>
      </c>
      <c r="B12" s="21">
        <v>18100</v>
      </c>
      <c r="C12" s="21">
        <v>18100</v>
      </c>
    </row>
    <row r="13" spans="1:3" x14ac:dyDescent="0.35">
      <c r="A13" s="7" t="s">
        <v>48</v>
      </c>
      <c r="B13" s="21">
        <v>14751</v>
      </c>
      <c r="C13" s="21">
        <v>10268</v>
      </c>
    </row>
    <row r="14" spans="1:3" ht="15" thickBot="1" x14ac:dyDescent="0.4">
      <c r="A14" s="24" t="s">
        <v>54</v>
      </c>
      <c r="B14" s="25">
        <f>SUM(B7:B13)</f>
        <v>526248</v>
      </c>
      <c r="C14" s="25">
        <f>SUM(C7:C13)</f>
        <v>464112</v>
      </c>
    </row>
    <row r="15" spans="1:3" ht="15" thickTop="1" x14ac:dyDescent="0.35">
      <c r="A15" s="7"/>
      <c r="B15" s="21"/>
      <c r="C15" s="21"/>
    </row>
    <row r="16" spans="1:3" x14ac:dyDescent="0.35">
      <c r="A16" s="23" t="s">
        <v>49</v>
      </c>
      <c r="B16" s="22"/>
      <c r="C16" s="22"/>
    </row>
    <row r="17" spans="1:3" x14ac:dyDescent="0.35">
      <c r="A17" s="7" t="s">
        <v>40</v>
      </c>
      <c r="B17" s="21">
        <v>65726</v>
      </c>
      <c r="C17" s="21">
        <v>150653</v>
      </c>
    </row>
    <row r="18" spans="1:3" x14ac:dyDescent="0.35">
      <c r="A18" s="7" t="s">
        <v>38</v>
      </c>
      <c r="B18" s="21">
        <v>84927</v>
      </c>
      <c r="C18" s="21">
        <v>-81907</v>
      </c>
    </row>
    <row r="19" spans="1:3" x14ac:dyDescent="0.35">
      <c r="A19" s="26" t="s">
        <v>41</v>
      </c>
      <c r="B19" s="27">
        <f>SUM(B17:B18)</f>
        <v>150653</v>
      </c>
      <c r="C19" s="27">
        <f>SUM(C17:C18)</f>
        <v>68746</v>
      </c>
    </row>
    <row r="20" spans="1:3" x14ac:dyDescent="0.35">
      <c r="A20" s="7"/>
      <c r="B20" s="21"/>
      <c r="C20" s="21"/>
    </row>
    <row r="21" spans="1:3" x14ac:dyDescent="0.35">
      <c r="A21" s="7" t="s">
        <v>50</v>
      </c>
      <c r="B21" s="21">
        <v>268421</v>
      </c>
      <c r="C21" s="21">
        <v>222368</v>
      </c>
    </row>
    <row r="22" spans="1:3" x14ac:dyDescent="0.35">
      <c r="A22" s="7" t="s">
        <v>51</v>
      </c>
      <c r="B22" s="21">
        <v>107174</v>
      </c>
      <c r="C22" s="21">
        <v>172998</v>
      </c>
    </row>
    <row r="23" spans="1:3" x14ac:dyDescent="0.35">
      <c r="A23" s="26" t="s">
        <v>52</v>
      </c>
      <c r="B23" s="27">
        <f>SUM(B21:B22)</f>
        <v>375595</v>
      </c>
      <c r="C23" s="27">
        <f>SUM(C21:C22)</f>
        <v>395366</v>
      </c>
    </row>
    <row r="24" spans="1:3" x14ac:dyDescent="0.35">
      <c r="A24" s="7"/>
      <c r="B24" s="21"/>
      <c r="C24" s="21"/>
    </row>
    <row r="25" spans="1:3" ht="15" thickBot="1" x14ac:dyDescent="0.4">
      <c r="A25" s="24" t="s">
        <v>53</v>
      </c>
      <c r="B25" s="25">
        <f>B19+B23</f>
        <v>526248</v>
      </c>
      <c r="C25" s="25">
        <f>C19+C23</f>
        <v>464112</v>
      </c>
    </row>
    <row r="26" spans="1:3" ht="15" thickTop="1" x14ac:dyDescent="0.35"/>
  </sheetData>
  <mergeCells count="1">
    <mergeCell ref="A3:C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Resultat</vt:lpstr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Lind</dc:creator>
  <cp:lastModifiedBy>Henry Lind</cp:lastModifiedBy>
  <cp:lastPrinted>2017-05-10T18:00:01Z</cp:lastPrinted>
  <dcterms:created xsi:type="dcterms:W3CDTF">2017-05-10T17:43:11Z</dcterms:created>
  <dcterms:modified xsi:type="dcterms:W3CDTF">2017-08-12T09:31:39Z</dcterms:modified>
</cp:coreProperties>
</file>